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repope/Google Drive/FoB accounts/"/>
    </mc:Choice>
  </mc:AlternateContent>
  <xr:revisionPtr revIDLastSave="0" documentId="13_ncr:1_{C2B4FA69-021C-2843-90B0-1BA121F10B07}" xr6:coauthVersionLast="47" xr6:coauthVersionMax="47" xr10:uidLastSave="{00000000-0000-0000-0000-000000000000}"/>
  <bookViews>
    <workbookView xWindow="2040" yWindow="960" windowWidth="26380" windowHeight="15600" xr2:uid="{1616D489-CADC-3240-8B70-9ADEAFDC4AD7}"/>
  </bookViews>
  <sheets>
    <sheet name="Treasurer report" sheetId="1" r:id="rId1"/>
    <sheet name="income &amp; Expense" sheetId="2" r:id="rId2"/>
    <sheet name="Statement of Reserves" sheetId="3" r:id="rId3"/>
  </sheets>
  <definedNames>
    <definedName name="_xlnm.Print_Area" localSheetId="0">'Treasurer report'!$A$1:$D$43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3" l="1"/>
  <c r="D23" i="3"/>
  <c r="D19" i="3"/>
  <c r="F12" i="3"/>
  <c r="D12" i="3"/>
  <c r="D67" i="2"/>
  <c r="D56" i="2"/>
  <c r="G43" i="2"/>
  <c r="D34" i="2"/>
  <c r="E34" i="2" s="1"/>
  <c r="E33" i="2"/>
  <c r="D33" i="2"/>
  <c r="D30" i="2"/>
  <c r="E26" i="2"/>
  <c r="E25" i="2"/>
  <c r="E24" i="2"/>
  <c r="C23" i="2"/>
  <c r="E23" i="2" s="1"/>
  <c r="E22" i="2"/>
  <c r="E21" i="2"/>
  <c r="G20" i="2"/>
  <c r="G30" i="2" s="1"/>
  <c r="G45" i="2" s="1"/>
  <c r="G46" i="2" s="1"/>
  <c r="E20" i="2"/>
  <c r="E19" i="2"/>
  <c r="E18" i="2"/>
  <c r="E17" i="2"/>
  <c r="E16" i="2"/>
  <c r="E15" i="2"/>
  <c r="E14" i="2"/>
  <c r="C14" i="2"/>
  <c r="C30" i="2" s="1"/>
  <c r="E13" i="2"/>
  <c r="E12" i="2"/>
  <c r="E11" i="2"/>
  <c r="E10" i="2"/>
  <c r="E9" i="2"/>
  <c r="E30" i="2" s="1"/>
  <c r="B16" i="1"/>
  <c r="B27" i="1"/>
  <c r="E43" i="2" l="1"/>
  <c r="E45" i="2" s="1"/>
  <c r="E46" i="2" s="1"/>
  <c r="B43" i="1"/>
</calcChain>
</file>

<file path=xl/sharedStrings.xml><?xml version="1.0" encoding="utf-8"?>
<sst xmlns="http://schemas.openxmlformats.org/spreadsheetml/2006/main" count="113" uniqueCount="93">
  <si>
    <t xml:space="preserve">Friends of Bolney School - Treasurer Report </t>
  </si>
  <si>
    <t>£</t>
  </si>
  <si>
    <t xml:space="preserve">Cash at Bank and Petty Cash </t>
  </si>
  <si>
    <t>Less: spending agreed but not yet expensed by school</t>
  </si>
  <si>
    <t xml:space="preserve">General funds available </t>
  </si>
  <si>
    <t>Income for the year to date:</t>
  </si>
  <si>
    <t>School spending for the year to date:</t>
  </si>
  <si>
    <t>Southover Grant for iPads</t>
  </si>
  <si>
    <t>Autumn term curriculum contribution</t>
  </si>
  <si>
    <t>Extra. Funding for the iPads</t>
  </si>
  <si>
    <t>Reading dog Autumn term (est 15 weeks)</t>
  </si>
  <si>
    <t>Quiet Area flooring</t>
  </si>
  <si>
    <t>Coach contribution for young voices</t>
  </si>
  <si>
    <t>T-shirts for young voices - total tbc once total no. of children known</t>
  </si>
  <si>
    <t>includes £2,000 from reserves</t>
  </si>
  <si>
    <t>£1,000 towards library refurb</t>
  </si>
  <si>
    <t>£1,000 towards other wish list items</t>
  </si>
  <si>
    <t>Sale of Marquee</t>
  </si>
  <si>
    <t>Colour Run</t>
  </si>
  <si>
    <t>Horsham Museum Workshops</t>
  </si>
  <si>
    <t>iPad Cases</t>
  </si>
  <si>
    <t xml:space="preserve">Butser Farm Coach </t>
  </si>
  <si>
    <t>Holly - 1 year Music</t>
  </si>
  <si>
    <t>Reading dog Summer term (est 15 weeks) - still to pay for 2022</t>
  </si>
  <si>
    <t>New Phonics - phonics shed</t>
  </si>
  <si>
    <t>Glitter ball tickets - to date including expenses paid</t>
  </si>
  <si>
    <t>Friends of Bolney School</t>
  </si>
  <si>
    <t>Income and Expenditure for the year ended 31 August 2022</t>
  </si>
  <si>
    <t>2021/22</t>
  </si>
  <si>
    <t>2020/21</t>
  </si>
  <si>
    <t>Income</t>
  </si>
  <si>
    <t>Expenditure</t>
  </si>
  <si>
    <t>Total</t>
  </si>
  <si>
    <t>Fund Raising Activities</t>
  </si>
  <si>
    <t>Vegas Night</t>
  </si>
  <si>
    <t>Village Day</t>
  </si>
  <si>
    <t>339.09 cashed by village soc in sept 22</t>
  </si>
  <si>
    <t>Christmas Grand Draw</t>
  </si>
  <si>
    <t>Quiz Night</t>
  </si>
  <si>
    <t>Jubilee Tea Towels</t>
  </si>
  <si>
    <t>Parental Donations (incl gift aid)</t>
  </si>
  <si>
    <t xml:space="preserve">Grants </t>
  </si>
  <si>
    <t>Matched Giving</t>
  </si>
  <si>
    <t>Second Hand Uniform</t>
  </si>
  <si>
    <t>Easyfundraising and Amazon Smile</t>
  </si>
  <si>
    <t>Santa Run (Sponsored Walk 20/21)</t>
  </si>
  <si>
    <t>Christmas Cards (plus Visit from Santa &amp; Makes 20/21)</t>
  </si>
  <si>
    <t>Bags of Support</t>
  </si>
  <si>
    <t>Marquee Hire</t>
  </si>
  <si>
    <t>Non Uniform</t>
  </si>
  <si>
    <t>Refreshment Sales</t>
  </si>
  <si>
    <t>Interest</t>
  </si>
  <si>
    <t>Cake Sale (Competition 20/21)</t>
  </si>
  <si>
    <t>Book Sale 20/21</t>
  </si>
  <si>
    <t>Body Shop / Bolney Beauty</t>
  </si>
  <si>
    <t>Total Income</t>
  </si>
  <si>
    <t>School Equipment (Note 1)</t>
  </si>
  <si>
    <t>Enrichment Programme (Note 2)</t>
  </si>
  <si>
    <t xml:space="preserve">Easter Egg hunt </t>
  </si>
  <si>
    <t>Other Costs</t>
  </si>
  <si>
    <t>Crackers for Christmas lunch</t>
  </si>
  <si>
    <t>Parentkind</t>
  </si>
  <si>
    <t>Lottery Licence</t>
  </si>
  <si>
    <t>Total Expenditure</t>
  </si>
  <si>
    <t>Income less Expenditure</t>
  </si>
  <si>
    <t>Net Surplus / Deficit for the year</t>
  </si>
  <si>
    <t>Note 1 - School Equipment</t>
  </si>
  <si>
    <t>Contribution to Curriculum Resources</t>
  </si>
  <si>
    <t>Contribution to Essentials</t>
  </si>
  <si>
    <t>Contribution to Books</t>
  </si>
  <si>
    <t>Pianos</t>
  </si>
  <si>
    <t>Note 2 - Enrichment</t>
  </si>
  <si>
    <t>Forest school</t>
  </si>
  <si>
    <t>Dinosaur Sapce dome</t>
  </si>
  <si>
    <t>Reading Dog</t>
  </si>
  <si>
    <t xml:space="preserve">Coach travel </t>
  </si>
  <si>
    <t>Charanga Music</t>
  </si>
  <si>
    <t>1 Term to Learn Music</t>
  </si>
  <si>
    <r>
      <rPr>
        <b/>
        <sz val="11"/>
        <rFont val="Arial"/>
        <family val="2"/>
      </rPr>
      <t xml:space="preserve">Note on expenditure: </t>
    </r>
    <r>
      <rPr>
        <sz val="11"/>
        <rFont val="Arial"/>
        <family val="2"/>
      </rPr>
      <t>During the year, fundraising was carried out for new iPads (£4,862)</t>
    </r>
  </si>
  <si>
    <t>and to pay for urgent resurfacing work on the school quiet area (£4,493). Both large items of</t>
  </si>
  <si>
    <t>expenditure were paid for in September 2022, so are not included in the figures above.</t>
  </si>
  <si>
    <t>At the year end, Friends of Bolney had also pledged to contribute £1,000 support to the school's new</t>
  </si>
  <si>
    <t xml:space="preserve">phonics programme, which had not yet been purchased, and £900 to allow the school to book </t>
  </si>
  <si>
    <t>music lessons.</t>
  </si>
  <si>
    <t>Signed:</t>
  </si>
  <si>
    <t>Statement of Reserves as at 31 August 2022</t>
  </si>
  <si>
    <t>Reserves Brought Forward @ 1 September</t>
  </si>
  <si>
    <t>Net Movement in reserves for the Year</t>
  </si>
  <si>
    <t>Total Reserves Carried Forward @ 31 August</t>
  </si>
  <si>
    <t>Represented By</t>
  </si>
  <si>
    <t>Deposit Account</t>
  </si>
  <si>
    <t>Current Account  (Note 1)</t>
  </si>
  <si>
    <t>Petty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</si>
</sst>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;\(#,##0.00\)"/>
    <numFmt numFmtId="165" formatCode="#,##0.00_ ;\-#,##0.00\ 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&quot;£&quot;#,##0.0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  <charset val="204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2"/>
      <name val="Arial"/>
      <family val="2"/>
      <charset val="204"/>
    </font>
    <font>
      <i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15" fontId="4" fillId="0" borderId="0" xfId="0" quotePrefix="1" applyNumberFormat="1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/>
    <xf numFmtId="0" fontId="5" fillId="0" borderId="0" xfId="0" applyFont="1"/>
    <xf numFmtId="0" fontId="6" fillId="0" borderId="0" xfId="0" applyFont="1"/>
    <xf numFmtId="0" fontId="4" fillId="0" borderId="0" xfId="0" applyFont="1"/>
    <xf numFmtId="164" fontId="4" fillId="0" borderId="1" xfId="0" applyNumberFormat="1" applyFont="1" applyBorder="1"/>
    <xf numFmtId="164" fontId="4" fillId="0" borderId="0" xfId="0" applyNumberFormat="1" applyFont="1"/>
    <xf numFmtId="0" fontId="2" fillId="0" borderId="2" xfId="0" applyFont="1" applyBorder="1"/>
    <xf numFmtId="164" fontId="2" fillId="0" borderId="2" xfId="0" applyNumberFormat="1" applyFont="1" applyBorder="1"/>
    <xf numFmtId="43" fontId="2" fillId="0" borderId="0" xfId="1" applyFont="1"/>
    <xf numFmtId="39" fontId="2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0" borderId="4" xfId="0" applyBorder="1"/>
    <xf numFmtId="0" fontId="8" fillId="0" borderId="4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5" xfId="0" applyBorder="1"/>
    <xf numFmtId="0" fontId="8" fillId="0" borderId="5" xfId="0" applyFont="1" applyBorder="1" applyAlignment="1">
      <alignment horizontal="center"/>
    </xf>
    <xf numFmtId="0" fontId="0" fillId="2" borderId="5" xfId="0" applyFill="1" applyBorder="1"/>
    <xf numFmtId="0" fontId="8" fillId="0" borderId="6" xfId="0" applyFont="1" applyBorder="1"/>
    <xf numFmtId="165" fontId="0" fillId="0" borderId="6" xfId="0" applyNumberFormat="1" applyBorder="1"/>
    <xf numFmtId="165" fontId="0" fillId="2" borderId="6" xfId="0" applyNumberFormat="1" applyFill="1" applyBorder="1"/>
    <xf numFmtId="165" fontId="9" fillId="0" borderId="6" xfId="0" applyNumberFormat="1" applyFont="1" applyBorder="1"/>
    <xf numFmtId="0" fontId="0" fillId="0" borderId="6" xfId="0" applyBorder="1"/>
    <xf numFmtId="165" fontId="0" fillId="0" borderId="7" xfId="0" applyNumberFormat="1" applyBorder="1"/>
    <xf numFmtId="39" fontId="0" fillId="0" borderId="0" xfId="0" applyNumberFormat="1"/>
    <xf numFmtId="165" fontId="8" fillId="0" borderId="8" xfId="0" applyNumberFormat="1" applyFont="1" applyBorder="1"/>
    <xf numFmtId="165" fontId="8" fillId="0" borderId="9" xfId="0" applyNumberFormat="1" applyFont="1" applyBorder="1"/>
    <xf numFmtId="165" fontId="8" fillId="0" borderId="5" xfId="0" applyNumberFormat="1" applyFont="1" applyBorder="1"/>
    <xf numFmtId="165" fontId="0" fillId="0" borderId="0" xfId="0" applyNumberFormat="1"/>
    <xf numFmtId="39" fontId="8" fillId="0" borderId="0" xfId="0" applyNumberFormat="1" applyFont="1"/>
    <xf numFmtId="165" fontId="0" fillId="0" borderId="5" xfId="0" applyNumberFormat="1" applyBorder="1"/>
    <xf numFmtId="4" fontId="9" fillId="0" borderId="6" xfId="0" applyNumberFormat="1" applyFont="1" applyBorder="1"/>
    <xf numFmtId="4" fontId="0" fillId="0" borderId="6" xfId="0" applyNumberFormat="1" applyBorder="1"/>
    <xf numFmtId="4" fontId="0" fillId="0" borderId="0" xfId="0" applyNumberFormat="1"/>
    <xf numFmtId="4" fontId="10" fillId="0" borderId="6" xfId="0" applyNumberFormat="1" applyFont="1" applyBorder="1"/>
    <xf numFmtId="0" fontId="9" fillId="0" borderId="6" xfId="0" applyFont="1" applyBorder="1"/>
    <xf numFmtId="4" fontId="8" fillId="0" borderId="6" xfId="0" applyNumberFormat="1" applyFont="1" applyBorder="1"/>
    <xf numFmtId="4" fontId="8" fillId="3" borderId="5" xfId="0" applyNumberFormat="1" applyFont="1" applyFill="1" applyBorder="1"/>
    <xf numFmtId="165" fontId="0" fillId="3" borderId="5" xfId="0" applyNumberFormat="1" applyFill="1" applyBorder="1"/>
    <xf numFmtId="165" fontId="8" fillId="3" borderId="5" xfId="0" applyNumberFormat="1" applyFont="1" applyFill="1" applyBorder="1"/>
    <xf numFmtId="165" fontId="0" fillId="2" borderId="7" xfId="0" applyNumberFormat="1" applyFill="1" applyBorder="1"/>
    <xf numFmtId="165" fontId="8" fillId="0" borderId="6" xfId="0" applyNumberFormat="1" applyFont="1" applyBorder="1"/>
    <xf numFmtId="165" fontId="8" fillId="0" borderId="10" xfId="0" applyNumberFormat="1" applyFont="1" applyBorder="1"/>
    <xf numFmtId="165" fontId="8" fillId="2" borderId="10" xfId="0" applyNumberFormat="1" applyFont="1" applyFill="1" applyBorder="1"/>
    <xf numFmtId="165" fontId="8" fillId="2" borderId="9" xfId="0" applyNumberFormat="1" applyFont="1" applyFill="1" applyBorder="1"/>
    <xf numFmtId="0" fontId="9" fillId="3" borderId="6" xfId="0" applyFont="1" applyFill="1" applyBorder="1"/>
    <xf numFmtId="164" fontId="0" fillId="0" borderId="6" xfId="2" applyNumberFormat="1" applyFont="1" applyFill="1" applyBorder="1"/>
    <xf numFmtId="0" fontId="0" fillId="3" borderId="6" xfId="0" applyFill="1" applyBorder="1"/>
    <xf numFmtId="164" fontId="0" fillId="0" borderId="6" xfId="0" applyNumberFormat="1" applyBorder="1"/>
    <xf numFmtId="164" fontId="0" fillId="0" borderId="6" xfId="2" applyNumberFormat="1" applyFont="1" applyBorder="1"/>
    <xf numFmtId="0" fontId="0" fillId="3" borderId="0" xfId="0" applyFill="1"/>
    <xf numFmtId="166" fontId="8" fillId="0" borderId="1" xfId="2" applyFont="1" applyBorder="1"/>
    <xf numFmtId="167" fontId="0" fillId="0" borderId="0" xfId="0" applyNumberFormat="1"/>
    <xf numFmtId="0" fontId="8" fillId="3" borderId="0" xfId="0" applyFont="1" applyFill="1"/>
    <xf numFmtId="167" fontId="0" fillId="0" borderId="6" xfId="0" applyNumberFormat="1" applyBorder="1"/>
    <xf numFmtId="164" fontId="9" fillId="0" borderId="6" xfId="0" applyNumberFormat="1" applyFont="1" applyBorder="1"/>
    <xf numFmtId="164" fontId="9" fillId="0" borderId="6" xfId="2" applyNumberFormat="1" applyFont="1" applyFill="1" applyBorder="1"/>
    <xf numFmtId="168" fontId="8" fillId="0" borderId="11" xfId="0" applyNumberFormat="1" applyFont="1" applyBorder="1"/>
    <xf numFmtId="0" fontId="9" fillId="0" borderId="0" xfId="0" applyFont="1"/>
    <xf numFmtId="0" fontId="12" fillId="0" borderId="0" xfId="0" applyFont="1"/>
    <xf numFmtId="0" fontId="8" fillId="0" borderId="0" xfId="0" applyFont="1" applyAlignment="1">
      <alignment horizontal="center"/>
    </xf>
    <xf numFmtId="164" fontId="0" fillId="0" borderId="0" xfId="0" applyNumberFormat="1"/>
    <xf numFmtId="4" fontId="8" fillId="0" borderId="1" xfId="0" applyNumberFormat="1" applyFont="1" applyBorder="1"/>
    <xf numFmtId="4" fontId="8" fillId="0" borderId="0" xfId="0" applyNumberFormat="1" applyFont="1"/>
    <xf numFmtId="0" fontId="13" fillId="0" borderId="0" xfId="0" applyFont="1" applyAlignment="1">
      <alignment horizontal="right"/>
    </xf>
    <xf numFmtId="4" fontId="13" fillId="0" borderId="0" xfId="0" applyNumberFormat="1" applyFont="1"/>
  </cellXfs>
  <cellStyles count="3">
    <cellStyle name="Comma" xfId="1" builtinId="3"/>
    <cellStyle name="Currency 2" xfId="2" xr:uid="{2191376F-EF22-2B4D-B6E3-2C3D701391F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DB64-20F8-BE4A-9BE7-11C867499049}">
  <sheetPr>
    <pageSetUpPr fitToPage="1"/>
  </sheetPr>
  <dimension ref="A1:G43"/>
  <sheetViews>
    <sheetView tabSelected="1" zoomScale="125" zoomScaleNormal="125" workbookViewId="0">
      <selection activeCell="C24" sqref="C24"/>
    </sheetView>
  </sheetViews>
  <sheetFormatPr baseColWidth="10" defaultRowHeight="14" x14ac:dyDescent="0.2"/>
  <cols>
    <col min="1" max="1" width="48" style="1" customWidth="1"/>
    <col min="2" max="16384" width="10.83203125" style="1"/>
  </cols>
  <sheetData>
    <row r="1" spans="1:7" x14ac:dyDescent="0.2">
      <c r="A1" s="2" t="s">
        <v>0</v>
      </c>
      <c r="B1" s="2"/>
    </row>
    <row r="2" spans="1:7" x14ac:dyDescent="0.2">
      <c r="A2" s="3">
        <v>44872</v>
      </c>
    </row>
    <row r="3" spans="1:7" x14ac:dyDescent="0.2">
      <c r="B3" s="4" t="s">
        <v>1</v>
      </c>
    </row>
    <row r="4" spans="1:7" x14ac:dyDescent="0.2">
      <c r="A4" s="1" t="s">
        <v>2</v>
      </c>
      <c r="B4" s="5">
        <v>6462.27</v>
      </c>
      <c r="C4" s="1" t="s">
        <v>14</v>
      </c>
    </row>
    <row r="5" spans="1:7" x14ac:dyDescent="0.2">
      <c r="B5" s="5"/>
    </row>
    <row r="7" spans="1:7" x14ac:dyDescent="0.2">
      <c r="A7" s="6" t="s">
        <v>3</v>
      </c>
      <c r="B7" s="5"/>
    </row>
    <row r="8" spans="1:7" x14ac:dyDescent="0.2">
      <c r="A8" s="6"/>
      <c r="B8" s="5"/>
    </row>
    <row r="9" spans="1:7" x14ac:dyDescent="0.2">
      <c r="A9" s="1" t="s">
        <v>23</v>
      </c>
      <c r="B9" s="5">
        <v>-450</v>
      </c>
    </row>
    <row r="10" spans="1:7" x14ac:dyDescent="0.2">
      <c r="A10" s="1" t="s">
        <v>10</v>
      </c>
      <c r="B10" s="5">
        <v>-450</v>
      </c>
    </row>
    <row r="11" spans="1:7" x14ac:dyDescent="0.2">
      <c r="A11" s="1" t="s">
        <v>12</v>
      </c>
      <c r="B11" s="5">
        <v>-395</v>
      </c>
    </row>
    <row r="12" spans="1:7" x14ac:dyDescent="0.2">
      <c r="A12" s="1" t="s">
        <v>13</v>
      </c>
      <c r="B12" s="5">
        <v>-930</v>
      </c>
    </row>
    <row r="13" spans="1:7" x14ac:dyDescent="0.2">
      <c r="A13" s="1" t="s">
        <v>15</v>
      </c>
      <c r="B13" s="5">
        <v>-1000</v>
      </c>
    </row>
    <row r="14" spans="1:7" x14ac:dyDescent="0.2">
      <c r="A14" s="1" t="s">
        <v>16</v>
      </c>
      <c r="B14" s="5">
        <v>-1000</v>
      </c>
    </row>
    <row r="15" spans="1:7" x14ac:dyDescent="0.2">
      <c r="B15" s="5"/>
    </row>
    <row r="16" spans="1:7" ht="15" thickBot="1" x14ac:dyDescent="0.25">
      <c r="A16" s="8" t="s">
        <v>4</v>
      </c>
      <c r="B16" s="9">
        <f>SUM(B3:B15)</f>
        <v>2237.2700000000004</v>
      </c>
      <c r="D16" s="14"/>
      <c r="F16" s="14"/>
      <c r="G16" s="14"/>
    </row>
    <row r="17" spans="1:2" ht="15" thickTop="1" x14ac:dyDescent="0.2">
      <c r="A17" s="8"/>
      <c r="B17" s="10"/>
    </row>
    <row r="18" spans="1:2" ht="15" thickBot="1" x14ac:dyDescent="0.25">
      <c r="A18" s="11"/>
      <c r="B18" s="12"/>
    </row>
    <row r="20" spans="1:2" x14ac:dyDescent="0.2">
      <c r="A20" s="8" t="s">
        <v>5</v>
      </c>
    </row>
    <row r="22" spans="1:2" x14ac:dyDescent="0.2">
      <c r="A22" s="1" t="s">
        <v>17</v>
      </c>
      <c r="B22" s="13">
        <v>225</v>
      </c>
    </row>
    <row r="23" spans="1:2" x14ac:dyDescent="0.2">
      <c r="A23" s="1" t="s">
        <v>18</v>
      </c>
      <c r="B23" s="13">
        <v>1214.3</v>
      </c>
    </row>
    <row r="24" spans="1:2" x14ac:dyDescent="0.2">
      <c r="A24" s="1" t="s">
        <v>25</v>
      </c>
      <c r="B24" s="13">
        <v>58.24</v>
      </c>
    </row>
    <row r="25" spans="1:2" x14ac:dyDescent="0.2">
      <c r="B25" s="13"/>
    </row>
    <row r="26" spans="1:2" x14ac:dyDescent="0.2">
      <c r="B26" s="5"/>
    </row>
    <row r="27" spans="1:2" x14ac:dyDescent="0.2">
      <c r="B27" s="10">
        <f>SUM(B21:B26)</f>
        <v>1497.54</v>
      </c>
    </row>
    <row r="28" spans="1:2" x14ac:dyDescent="0.2">
      <c r="B28" s="5"/>
    </row>
    <row r="29" spans="1:2" x14ac:dyDescent="0.2">
      <c r="A29" s="8" t="s">
        <v>6</v>
      </c>
      <c r="B29" s="5"/>
    </row>
    <row r="30" spans="1:2" x14ac:dyDescent="0.2">
      <c r="B30" s="5"/>
    </row>
    <row r="31" spans="1:2" x14ac:dyDescent="0.2">
      <c r="A31" s="1" t="s">
        <v>11</v>
      </c>
      <c r="B31" s="5">
        <v>4493</v>
      </c>
    </row>
    <row r="32" spans="1:2" x14ac:dyDescent="0.2">
      <c r="A32" s="1" t="s">
        <v>8</v>
      </c>
      <c r="B32" s="13">
        <v>1090</v>
      </c>
    </row>
    <row r="33" spans="1:3" x14ac:dyDescent="0.2">
      <c r="A33" s="1" t="s">
        <v>18</v>
      </c>
      <c r="B33" s="13">
        <v>470.52</v>
      </c>
    </row>
    <row r="34" spans="1:3" x14ac:dyDescent="0.2">
      <c r="A34" s="1" t="s">
        <v>19</v>
      </c>
      <c r="B34" s="13">
        <v>435</v>
      </c>
    </row>
    <row r="35" spans="1:3" x14ac:dyDescent="0.2">
      <c r="A35" s="1" t="s">
        <v>20</v>
      </c>
      <c r="B35" s="13">
        <v>250</v>
      </c>
    </row>
    <row r="36" spans="1:3" x14ac:dyDescent="0.2">
      <c r="A36" s="1" t="s">
        <v>21</v>
      </c>
      <c r="B36" s="13">
        <v>200</v>
      </c>
    </row>
    <row r="37" spans="1:3" x14ac:dyDescent="0.2">
      <c r="A37" s="1" t="s">
        <v>22</v>
      </c>
      <c r="B37" s="13">
        <v>930</v>
      </c>
    </row>
    <row r="38" spans="1:3" x14ac:dyDescent="0.2">
      <c r="A38" s="7" t="s">
        <v>7</v>
      </c>
      <c r="B38" s="5">
        <v>3000</v>
      </c>
    </row>
    <row r="39" spans="1:3" x14ac:dyDescent="0.2">
      <c r="A39" s="7" t="s">
        <v>9</v>
      </c>
      <c r="B39" s="5">
        <v>1861.6</v>
      </c>
    </row>
    <row r="40" spans="1:3" x14ac:dyDescent="0.2">
      <c r="A40" s="1" t="s">
        <v>24</v>
      </c>
      <c r="B40" s="5">
        <v>1000</v>
      </c>
    </row>
    <row r="41" spans="1:3" x14ac:dyDescent="0.2">
      <c r="B41" s="13"/>
    </row>
    <row r="42" spans="1:3" x14ac:dyDescent="0.2">
      <c r="B42" s="13"/>
    </row>
    <row r="43" spans="1:3" x14ac:dyDescent="0.2">
      <c r="B43" s="10">
        <f>SUM(B31:B42)</f>
        <v>13730.12</v>
      </c>
      <c r="C43" s="5"/>
    </row>
  </sheetData>
  <pageMargins left="0.25" right="0.25" top="0.75" bottom="0.75" header="0.3" footer="0.3"/>
  <pageSetup paperSize="9" orientation="portrait" horizontalDpi="0" verticalDpi="0" copies="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1C9DE-62A9-8E46-8AE1-1B5A1E7BFD12}">
  <dimension ref="B1:L76"/>
  <sheetViews>
    <sheetView workbookViewId="0">
      <selection activeCell="F22" sqref="F22"/>
    </sheetView>
  </sheetViews>
  <sheetFormatPr baseColWidth="10" defaultColWidth="8.6640625" defaultRowHeight="16" x14ac:dyDescent="0.2"/>
  <cols>
    <col min="1" max="1" width="3.5" customWidth="1"/>
    <col min="2" max="2" width="51" customWidth="1"/>
    <col min="3" max="3" width="10.1640625" bestFit="1" customWidth="1"/>
    <col min="4" max="4" width="11.6640625" bestFit="1" customWidth="1"/>
    <col min="5" max="5" width="10.1640625" bestFit="1" customWidth="1"/>
    <col min="6" max="6" width="9.6640625" bestFit="1" customWidth="1"/>
    <col min="7" max="7" width="9.5" bestFit="1" customWidth="1"/>
    <col min="9" max="9" width="14" customWidth="1"/>
    <col min="10" max="10" width="23" customWidth="1"/>
    <col min="11" max="11" width="10" bestFit="1" customWidth="1"/>
    <col min="13" max="13" width="14.6640625" bestFit="1" customWidth="1"/>
  </cols>
  <sheetData>
    <row r="1" spans="2:9" x14ac:dyDescent="0.2">
      <c r="B1" s="15" t="s">
        <v>26</v>
      </c>
      <c r="C1" s="15"/>
      <c r="D1" s="15"/>
      <c r="E1" s="15"/>
      <c r="F1" s="15"/>
      <c r="G1" s="15"/>
    </row>
    <row r="2" spans="2:9" x14ac:dyDescent="0.2">
      <c r="B2" s="16"/>
      <c r="C2" s="16"/>
      <c r="D2" s="16"/>
      <c r="E2" s="16"/>
      <c r="F2" s="16"/>
      <c r="G2" s="16"/>
    </row>
    <row r="3" spans="2:9" x14ac:dyDescent="0.2">
      <c r="B3" s="15" t="s">
        <v>27</v>
      </c>
      <c r="C3" s="15"/>
      <c r="D3" s="15"/>
      <c r="E3" s="15"/>
      <c r="F3" s="15"/>
      <c r="G3" s="15"/>
    </row>
    <row r="4" spans="2:9" x14ac:dyDescent="0.2">
      <c r="B4" s="17"/>
      <c r="C4" s="17"/>
      <c r="D4" s="17"/>
      <c r="E4" s="17"/>
      <c r="F4" s="17"/>
      <c r="G4" s="17"/>
    </row>
    <row r="5" spans="2:9" x14ac:dyDescent="0.2">
      <c r="B5" s="18"/>
      <c r="C5" s="19" t="s">
        <v>28</v>
      </c>
      <c r="D5" s="19" t="s">
        <v>28</v>
      </c>
      <c r="E5" s="19" t="s">
        <v>28</v>
      </c>
      <c r="F5" s="20"/>
      <c r="G5" s="19" t="s">
        <v>29</v>
      </c>
    </row>
    <row r="6" spans="2:9" x14ac:dyDescent="0.2">
      <c r="B6" s="21"/>
      <c r="C6" s="22" t="s">
        <v>30</v>
      </c>
      <c r="D6" s="22" t="s">
        <v>31</v>
      </c>
      <c r="E6" s="22" t="s">
        <v>32</v>
      </c>
      <c r="F6" s="23"/>
      <c r="G6" s="22" t="s">
        <v>32</v>
      </c>
    </row>
    <row r="7" spans="2:9" x14ac:dyDescent="0.2">
      <c r="B7" s="24"/>
      <c r="C7" s="25" t="s">
        <v>1</v>
      </c>
      <c r="D7" s="25" t="s">
        <v>1</v>
      </c>
      <c r="E7" s="25" t="s">
        <v>1</v>
      </c>
      <c r="F7" s="26"/>
      <c r="G7" s="25" t="s">
        <v>1</v>
      </c>
    </row>
    <row r="8" spans="2:9" x14ac:dyDescent="0.2">
      <c r="B8" s="27" t="s">
        <v>33</v>
      </c>
      <c r="C8" s="25"/>
      <c r="D8" s="25"/>
      <c r="E8" s="25"/>
      <c r="F8" s="26"/>
      <c r="G8" s="25"/>
    </row>
    <row r="9" spans="2:9" x14ac:dyDescent="0.2">
      <c r="B9" s="28" t="s">
        <v>34</v>
      </c>
      <c r="C9" s="28">
        <v>5683.19</v>
      </c>
      <c r="D9" s="28">
        <v>-1917.75</v>
      </c>
      <c r="E9" s="28">
        <f>D9+C9</f>
        <v>3765.4399999999996</v>
      </c>
      <c r="F9" s="29"/>
      <c r="G9" s="28">
        <v>0</v>
      </c>
    </row>
    <row r="10" spans="2:9" x14ac:dyDescent="0.2">
      <c r="B10" s="28" t="s">
        <v>35</v>
      </c>
      <c r="C10" s="28">
        <v>4614.78</v>
      </c>
      <c r="D10" s="28">
        <v>-1241.68</v>
      </c>
      <c r="E10" s="28">
        <f>D10+C10</f>
        <v>3373.0999999999995</v>
      </c>
      <c r="F10" s="29"/>
      <c r="G10" s="28">
        <v>2482.5500000000002</v>
      </c>
      <c r="I10" t="s">
        <v>36</v>
      </c>
    </row>
    <row r="11" spans="2:9" x14ac:dyDescent="0.2">
      <c r="B11" s="28" t="s">
        <v>37</v>
      </c>
      <c r="C11" s="28">
        <v>1890.62</v>
      </c>
      <c r="D11" s="28">
        <v>-100.02</v>
      </c>
      <c r="E11" s="28">
        <f>D11+C11</f>
        <v>1790.6</v>
      </c>
      <c r="F11" s="29"/>
      <c r="G11" s="28">
        <v>1380.18</v>
      </c>
    </row>
    <row r="12" spans="2:9" x14ac:dyDescent="0.2">
      <c r="B12" s="28" t="s">
        <v>38</v>
      </c>
      <c r="C12" s="28">
        <v>1108</v>
      </c>
      <c r="D12" s="28">
        <v>0</v>
      </c>
      <c r="E12" s="28">
        <f>D12+C12</f>
        <v>1108</v>
      </c>
      <c r="F12" s="29"/>
      <c r="G12" s="28">
        <v>0</v>
      </c>
    </row>
    <row r="13" spans="2:9" x14ac:dyDescent="0.2">
      <c r="B13" s="28" t="s">
        <v>39</v>
      </c>
      <c r="C13" s="28">
        <v>880</v>
      </c>
      <c r="D13" s="28">
        <v>-285</v>
      </c>
      <c r="E13" s="28">
        <f>D13+C13</f>
        <v>595</v>
      </c>
      <c r="F13" s="29"/>
      <c r="G13" s="28">
        <v>0</v>
      </c>
    </row>
    <row r="14" spans="2:9" x14ac:dyDescent="0.2">
      <c r="B14" s="28" t="s">
        <v>40</v>
      </c>
      <c r="C14" s="28">
        <f>783.8+265.77+142.5+400</f>
        <v>1592.07</v>
      </c>
      <c r="D14" s="28">
        <v>0</v>
      </c>
      <c r="E14" s="28">
        <f t="shared" ref="E14:E17" si="0">D14+C14</f>
        <v>1592.07</v>
      </c>
      <c r="F14" s="29"/>
      <c r="G14" s="28">
        <v>1135.1500000000001</v>
      </c>
    </row>
    <row r="15" spans="2:9" x14ac:dyDescent="0.2">
      <c r="B15" s="28" t="s">
        <v>41</v>
      </c>
      <c r="C15" s="28">
        <v>5129</v>
      </c>
      <c r="D15" s="28">
        <v>0</v>
      </c>
      <c r="E15" s="28">
        <f>D15+C15</f>
        <v>5129</v>
      </c>
      <c r="F15" s="29"/>
      <c r="G15" s="28">
        <v>2126</v>
      </c>
    </row>
    <row r="16" spans="2:9" x14ac:dyDescent="0.2">
      <c r="B16" s="28" t="s">
        <v>42</v>
      </c>
      <c r="C16" s="28">
        <v>500</v>
      </c>
      <c r="D16" s="28">
        <v>0</v>
      </c>
      <c r="E16" s="28">
        <f t="shared" si="0"/>
        <v>500</v>
      </c>
      <c r="F16" s="29"/>
      <c r="G16" s="28">
        <v>2000</v>
      </c>
    </row>
    <row r="17" spans="2:11" x14ac:dyDescent="0.2">
      <c r="B17" s="28" t="s">
        <v>43</v>
      </c>
      <c r="C17" s="28">
        <v>83</v>
      </c>
      <c r="D17" s="28">
        <v>0</v>
      </c>
      <c r="E17" s="28">
        <f t="shared" si="0"/>
        <v>83</v>
      </c>
      <c r="F17" s="29"/>
      <c r="G17" s="28">
        <v>0</v>
      </c>
    </row>
    <row r="18" spans="2:11" x14ac:dyDescent="0.2">
      <c r="B18" s="28" t="s">
        <v>44</v>
      </c>
      <c r="C18" s="28">
        <v>303.10000000000002</v>
      </c>
      <c r="D18" s="28">
        <v>0</v>
      </c>
      <c r="E18" s="28">
        <f>D18+C18</f>
        <v>303.10000000000002</v>
      </c>
      <c r="F18" s="29"/>
      <c r="G18" s="28">
        <v>308.45</v>
      </c>
    </row>
    <row r="19" spans="2:11" x14ac:dyDescent="0.2">
      <c r="B19" s="28" t="s">
        <v>45</v>
      </c>
      <c r="C19" s="28">
        <v>933.59</v>
      </c>
      <c r="D19" s="28">
        <v>-149.21</v>
      </c>
      <c r="E19" s="28">
        <f>D19+C19</f>
        <v>784.38</v>
      </c>
      <c r="F19" s="29"/>
      <c r="G19" s="28">
        <v>3020.19</v>
      </c>
    </row>
    <row r="20" spans="2:11" x14ac:dyDescent="0.2">
      <c r="B20" s="28" t="s">
        <v>46</v>
      </c>
      <c r="C20" s="28">
        <v>184</v>
      </c>
      <c r="D20" s="28">
        <v>0</v>
      </c>
      <c r="E20" s="28">
        <f t="shared" ref="E20" si="1">D20+C20</f>
        <v>184</v>
      </c>
      <c r="F20" s="29"/>
      <c r="G20" s="28">
        <f>243.85+131.25+129</f>
        <v>504.1</v>
      </c>
    </row>
    <row r="21" spans="2:11" x14ac:dyDescent="0.2">
      <c r="B21" s="28" t="s">
        <v>47</v>
      </c>
      <c r="C21" s="28">
        <v>125</v>
      </c>
      <c r="D21" s="28">
        <v>0</v>
      </c>
      <c r="E21" s="28">
        <f>D21+C21</f>
        <v>125</v>
      </c>
      <c r="F21" s="29"/>
      <c r="G21" s="28">
        <v>300</v>
      </c>
    </row>
    <row r="22" spans="2:11" x14ac:dyDescent="0.2">
      <c r="B22" s="28" t="s">
        <v>48</v>
      </c>
      <c r="C22" s="28">
        <v>100</v>
      </c>
      <c r="D22" s="28">
        <v>0</v>
      </c>
      <c r="E22" s="28">
        <f>D22+C22</f>
        <v>100</v>
      </c>
      <c r="F22" s="29"/>
      <c r="G22" s="28">
        <v>0</v>
      </c>
    </row>
    <row r="23" spans="2:11" x14ac:dyDescent="0.2">
      <c r="B23" s="28" t="s">
        <v>49</v>
      </c>
      <c r="C23" s="28">
        <f>76.92+17.98</f>
        <v>94.9</v>
      </c>
      <c r="D23" s="28">
        <v>0</v>
      </c>
      <c r="E23" s="28">
        <f t="shared" ref="E23:E26" si="2">D23+C23</f>
        <v>94.9</v>
      </c>
      <c r="F23" s="29"/>
      <c r="G23" s="28">
        <v>147.06</v>
      </c>
    </row>
    <row r="24" spans="2:11" x14ac:dyDescent="0.2">
      <c r="B24" s="30" t="s">
        <v>50</v>
      </c>
      <c r="C24" s="28">
        <v>421.61</v>
      </c>
      <c r="D24" s="28">
        <v>-24.1</v>
      </c>
      <c r="E24" s="28">
        <f t="shared" si="2"/>
        <v>397.51</v>
      </c>
      <c r="F24" s="29"/>
      <c r="G24" s="28">
        <v>0</v>
      </c>
    </row>
    <row r="25" spans="2:11" x14ac:dyDescent="0.2">
      <c r="B25" s="30" t="s">
        <v>51</v>
      </c>
      <c r="C25" s="28">
        <v>0.31</v>
      </c>
      <c r="D25" s="28">
        <v>0</v>
      </c>
      <c r="E25" s="28">
        <f t="shared" si="2"/>
        <v>0.31</v>
      </c>
      <c r="F25" s="29"/>
      <c r="G25" s="28">
        <v>6.48</v>
      </c>
    </row>
    <row r="26" spans="2:11" x14ac:dyDescent="0.2">
      <c r="B26" s="30" t="s">
        <v>52</v>
      </c>
      <c r="C26" s="28">
        <v>0</v>
      </c>
      <c r="D26" s="28">
        <v>0</v>
      </c>
      <c r="E26" s="28">
        <f t="shared" si="2"/>
        <v>0</v>
      </c>
      <c r="F26" s="29"/>
      <c r="G26" s="28">
        <v>50</v>
      </c>
    </row>
    <row r="27" spans="2:11" x14ac:dyDescent="0.2">
      <c r="B27" s="30" t="s">
        <v>53</v>
      </c>
      <c r="C27" s="28">
        <v>0</v>
      </c>
      <c r="D27" s="28">
        <v>0</v>
      </c>
      <c r="E27" s="28">
        <v>0</v>
      </c>
      <c r="F27" s="29"/>
      <c r="G27" s="28">
        <v>121.4</v>
      </c>
    </row>
    <row r="28" spans="2:11" x14ac:dyDescent="0.2">
      <c r="B28" s="30" t="s">
        <v>54</v>
      </c>
      <c r="C28" s="28">
        <v>0</v>
      </c>
      <c r="D28" s="28">
        <v>0</v>
      </c>
      <c r="E28" s="28">
        <v>0</v>
      </c>
      <c r="F28" s="29"/>
      <c r="G28" s="28">
        <v>608</v>
      </c>
    </row>
    <row r="29" spans="2:11" ht="17" thickBot="1" x14ac:dyDescent="0.25">
      <c r="B29" s="31"/>
      <c r="C29" s="28"/>
      <c r="D29" s="28"/>
      <c r="E29" s="32"/>
      <c r="F29" s="29"/>
      <c r="G29" s="32"/>
      <c r="I29" s="33"/>
      <c r="J29" s="17"/>
    </row>
    <row r="30" spans="2:11" ht="17" thickBot="1" x14ac:dyDescent="0.25">
      <c r="B30" s="27" t="s">
        <v>55</v>
      </c>
      <c r="C30" s="34">
        <f>SUM(C9:C29)</f>
        <v>23643.170000000002</v>
      </c>
      <c r="D30" s="34">
        <f>SUM(D9:D29)</f>
        <v>-3717.76</v>
      </c>
      <c r="E30" s="35">
        <f>SUM(E9:E29)</f>
        <v>19925.41</v>
      </c>
      <c r="F30" s="36"/>
      <c r="G30" s="34">
        <f>SUM(G9:G29)</f>
        <v>14189.560000000001</v>
      </c>
      <c r="H30" s="37"/>
      <c r="I30" s="37"/>
      <c r="J30" s="38"/>
    </row>
    <row r="31" spans="2:11" ht="17" thickTop="1" x14ac:dyDescent="0.2">
      <c r="B31" s="31"/>
      <c r="C31" s="39"/>
      <c r="D31" s="39"/>
      <c r="E31" s="39"/>
      <c r="F31" s="29"/>
      <c r="G31" s="39"/>
      <c r="K31" s="37"/>
    </row>
    <row r="32" spans="2:11" x14ac:dyDescent="0.2">
      <c r="B32" s="27" t="s">
        <v>31</v>
      </c>
      <c r="C32" s="28"/>
      <c r="D32" s="28"/>
      <c r="E32" s="28"/>
      <c r="F32" s="29"/>
      <c r="G32" s="28"/>
    </row>
    <row r="33" spans="2:12" x14ac:dyDescent="0.2">
      <c r="B33" s="40" t="s">
        <v>56</v>
      </c>
      <c r="C33" s="41"/>
      <c r="D33" s="41">
        <f>+D56</f>
        <v>3615</v>
      </c>
      <c r="E33" s="41">
        <f>+D33</f>
        <v>3615</v>
      </c>
      <c r="F33" s="29"/>
      <c r="G33" s="41">
        <v>12802.57</v>
      </c>
      <c r="J33" s="42"/>
      <c r="L33" s="42"/>
    </row>
    <row r="34" spans="2:12" x14ac:dyDescent="0.2">
      <c r="B34" s="40" t="s">
        <v>57</v>
      </c>
      <c r="C34" s="41"/>
      <c r="D34" s="41">
        <f>+D67</f>
        <v>4215.5</v>
      </c>
      <c r="E34" s="41">
        <f>+D34</f>
        <v>4215.5</v>
      </c>
      <c r="F34" s="29"/>
      <c r="G34" s="41">
        <v>1630</v>
      </c>
    </row>
    <row r="35" spans="2:12" x14ac:dyDescent="0.2">
      <c r="B35" s="40" t="s">
        <v>58</v>
      </c>
      <c r="C35" s="41">
        <v>23.6</v>
      </c>
      <c r="D35" s="41">
        <v>104.57</v>
      </c>
      <c r="E35" s="41">
        <v>80.97</v>
      </c>
      <c r="F35" s="29"/>
      <c r="G35" s="41">
        <v>104</v>
      </c>
    </row>
    <row r="36" spans="2:12" x14ac:dyDescent="0.2">
      <c r="B36" s="43" t="s">
        <v>59</v>
      </c>
      <c r="C36" s="41"/>
      <c r="D36" s="41"/>
      <c r="E36" s="41"/>
      <c r="F36" s="29"/>
      <c r="G36" s="41"/>
    </row>
    <row r="37" spans="2:12" x14ac:dyDescent="0.2">
      <c r="B37" s="41" t="s">
        <v>60</v>
      </c>
      <c r="C37" s="41"/>
      <c r="D37" s="41">
        <v>30</v>
      </c>
      <c r="E37" s="41">
        <v>30</v>
      </c>
      <c r="F37" s="29"/>
      <c r="G37" s="41">
        <v>0</v>
      </c>
    </row>
    <row r="38" spans="2:12" x14ac:dyDescent="0.2">
      <c r="B38" s="41" t="s">
        <v>61</v>
      </c>
      <c r="C38" s="41"/>
      <c r="D38" s="41">
        <v>72</v>
      </c>
      <c r="E38" s="41">
        <v>72</v>
      </c>
      <c r="F38" s="29"/>
      <c r="G38" s="41">
        <v>111</v>
      </c>
    </row>
    <row r="39" spans="2:12" x14ac:dyDescent="0.2">
      <c r="B39" s="40" t="s">
        <v>62</v>
      </c>
      <c r="C39" s="41"/>
      <c r="D39" s="41">
        <v>20</v>
      </c>
      <c r="E39" s="41">
        <v>20</v>
      </c>
      <c r="F39" s="29"/>
      <c r="G39" s="41">
        <v>20</v>
      </c>
    </row>
    <row r="40" spans="2:12" x14ac:dyDescent="0.2">
      <c r="B40" s="44"/>
      <c r="C40" s="41"/>
      <c r="D40" s="41"/>
      <c r="E40" s="41"/>
      <c r="F40" s="29"/>
      <c r="G40" s="41"/>
    </row>
    <row r="41" spans="2:12" x14ac:dyDescent="0.2">
      <c r="B41" s="44"/>
      <c r="C41" s="41"/>
      <c r="D41" s="41"/>
      <c r="E41" s="41"/>
      <c r="F41" s="29"/>
      <c r="G41" s="41"/>
    </row>
    <row r="42" spans="2:12" x14ac:dyDescent="0.2">
      <c r="B42" s="31"/>
      <c r="C42" s="41"/>
      <c r="D42" s="41"/>
      <c r="E42" s="41"/>
      <c r="F42" s="29"/>
      <c r="G42" s="28"/>
    </row>
    <row r="43" spans="2:12" x14ac:dyDescent="0.2">
      <c r="B43" s="27" t="s">
        <v>63</v>
      </c>
      <c r="C43" s="45"/>
      <c r="D43" s="45"/>
      <c r="E43" s="46">
        <f>SUM(E33:E42)</f>
        <v>8033.47</v>
      </c>
      <c r="F43" s="47"/>
      <c r="G43" s="48">
        <f>SUM(G33:G42)</f>
        <v>14667.57</v>
      </c>
    </row>
    <row r="44" spans="2:12" ht="17" thickBot="1" x14ac:dyDescent="0.25">
      <c r="B44" s="31"/>
      <c r="C44" s="28"/>
      <c r="D44" s="28"/>
      <c r="E44" s="32"/>
      <c r="F44" s="49"/>
      <c r="G44" s="32"/>
    </row>
    <row r="45" spans="2:12" x14ac:dyDescent="0.2">
      <c r="B45" s="27" t="s">
        <v>64</v>
      </c>
      <c r="C45" s="50"/>
      <c r="D45" s="50"/>
      <c r="E45" s="51">
        <f>E30-E43</f>
        <v>11891.939999999999</v>
      </c>
      <c r="F45" s="52"/>
      <c r="G45" s="51">
        <f>+G30-G43</f>
        <v>-478.0099999999984</v>
      </c>
    </row>
    <row r="46" spans="2:12" ht="17" thickBot="1" x14ac:dyDescent="0.25">
      <c r="B46" s="27" t="s">
        <v>65</v>
      </c>
      <c r="C46" s="50"/>
      <c r="D46" s="50"/>
      <c r="E46" s="35">
        <f>SUM(E45:E45)</f>
        <v>11891.939999999999</v>
      </c>
      <c r="F46" s="53"/>
      <c r="G46" s="35">
        <f>SUM(G45:G45)</f>
        <v>-478.0099999999984</v>
      </c>
    </row>
    <row r="47" spans="2:12" ht="17" thickTop="1" x14ac:dyDescent="0.2">
      <c r="C47" s="37"/>
      <c r="D47" s="37"/>
      <c r="E47" s="37"/>
      <c r="F47" s="37"/>
      <c r="G47" s="37"/>
    </row>
    <row r="48" spans="2:12" x14ac:dyDescent="0.2">
      <c r="C48" s="37"/>
      <c r="D48" s="37"/>
      <c r="E48" s="37"/>
      <c r="F48" s="37"/>
      <c r="G48" s="37"/>
    </row>
    <row r="49" spans="2:7" x14ac:dyDescent="0.2">
      <c r="B49" s="17" t="s">
        <v>66</v>
      </c>
      <c r="C49" s="37"/>
      <c r="D49" s="37"/>
      <c r="E49" s="37"/>
      <c r="F49" s="37"/>
      <c r="G49" s="37"/>
    </row>
    <row r="50" spans="2:7" x14ac:dyDescent="0.2">
      <c r="B50" s="44" t="s">
        <v>67</v>
      </c>
      <c r="C50" s="28"/>
      <c r="D50" s="28">
        <v>1500</v>
      </c>
      <c r="E50" s="37"/>
      <c r="F50" s="37"/>
      <c r="G50" s="37"/>
    </row>
    <row r="51" spans="2:7" x14ac:dyDescent="0.2">
      <c r="B51" s="44" t="s">
        <v>68</v>
      </c>
      <c r="C51" s="28"/>
      <c r="D51" s="28">
        <v>1050</v>
      </c>
      <c r="E51" s="37"/>
      <c r="F51" s="37"/>
      <c r="G51" s="37"/>
    </row>
    <row r="52" spans="2:7" x14ac:dyDescent="0.2">
      <c r="B52" s="44" t="s">
        <v>69</v>
      </c>
      <c r="C52" s="28"/>
      <c r="D52" s="28">
        <v>720</v>
      </c>
      <c r="E52" s="37"/>
      <c r="F52" s="37"/>
      <c r="G52" s="37"/>
    </row>
    <row r="53" spans="2:7" x14ac:dyDescent="0.2">
      <c r="B53" s="54" t="s">
        <v>70</v>
      </c>
      <c r="C53" s="28"/>
      <c r="D53" s="55">
        <v>345</v>
      </c>
      <c r="E53" s="37"/>
      <c r="F53" s="37"/>
      <c r="G53" s="37"/>
    </row>
    <row r="54" spans="2:7" x14ac:dyDescent="0.2">
      <c r="B54" s="56"/>
      <c r="C54" s="28"/>
      <c r="D54" s="57"/>
      <c r="E54" s="42"/>
    </row>
    <row r="55" spans="2:7" x14ac:dyDescent="0.2">
      <c r="B55" s="56"/>
      <c r="C55" s="28"/>
      <c r="D55" s="58"/>
    </row>
    <row r="56" spans="2:7" ht="17" thickBot="1" x14ac:dyDescent="0.25">
      <c r="B56" s="59"/>
      <c r="C56" s="37"/>
      <c r="D56" s="60">
        <f>SUM(D50:D55)</f>
        <v>3615</v>
      </c>
    </row>
    <row r="57" spans="2:7" ht="17" thickTop="1" x14ac:dyDescent="0.2">
      <c r="B57" s="59"/>
      <c r="C57" s="61"/>
      <c r="D57" s="61"/>
    </row>
    <row r="58" spans="2:7" x14ac:dyDescent="0.2">
      <c r="B58" s="62" t="s">
        <v>71</v>
      </c>
      <c r="C58" s="61"/>
      <c r="D58" s="61"/>
    </row>
    <row r="59" spans="2:7" x14ac:dyDescent="0.2">
      <c r="B59" s="54" t="s">
        <v>72</v>
      </c>
      <c r="C59" s="63"/>
      <c r="D59" s="64">
        <v>472.5</v>
      </c>
    </row>
    <row r="60" spans="2:7" x14ac:dyDescent="0.2">
      <c r="B60" s="54" t="s">
        <v>73</v>
      </c>
      <c r="C60" s="63"/>
      <c r="D60" s="64">
        <v>530</v>
      </c>
    </row>
    <row r="61" spans="2:7" x14ac:dyDescent="0.2">
      <c r="B61" s="54" t="s">
        <v>74</v>
      </c>
      <c r="C61" s="63"/>
      <c r="D61" s="64">
        <v>660</v>
      </c>
    </row>
    <row r="62" spans="2:7" x14ac:dyDescent="0.2">
      <c r="B62" s="54" t="s">
        <v>75</v>
      </c>
      <c r="C62" s="28"/>
      <c r="D62" s="64">
        <v>1654</v>
      </c>
    </row>
    <row r="63" spans="2:7" x14ac:dyDescent="0.2">
      <c r="B63" s="54" t="s">
        <v>76</v>
      </c>
      <c r="C63" s="28"/>
      <c r="D63" s="58">
        <v>195</v>
      </c>
      <c r="E63" s="37"/>
      <c r="F63" s="37"/>
      <c r="G63" s="37"/>
    </row>
    <row r="64" spans="2:7" x14ac:dyDescent="0.2">
      <c r="B64" s="54" t="s">
        <v>77</v>
      </c>
      <c r="C64" s="28"/>
      <c r="D64" s="65">
        <v>704</v>
      </c>
      <c r="E64" s="37"/>
      <c r="F64" s="37"/>
      <c r="G64" s="37"/>
    </row>
    <row r="65" spans="2:4" x14ac:dyDescent="0.2">
      <c r="B65" s="56"/>
      <c r="C65" s="63"/>
      <c r="D65" s="64"/>
    </row>
    <row r="66" spans="2:4" x14ac:dyDescent="0.2">
      <c r="B66" s="56"/>
      <c r="C66" s="28"/>
      <c r="D66" s="58"/>
    </row>
    <row r="67" spans="2:4" ht="17" thickBot="1" x14ac:dyDescent="0.25">
      <c r="B67" s="59"/>
      <c r="D67" s="66">
        <f>SUM(D59:D66)</f>
        <v>4215.5</v>
      </c>
    </row>
    <row r="68" spans="2:4" ht="17" thickTop="1" x14ac:dyDescent="0.2"/>
    <row r="69" spans="2:4" x14ac:dyDescent="0.2">
      <c r="B69" s="67" t="s">
        <v>78</v>
      </c>
    </row>
    <row r="70" spans="2:4" x14ac:dyDescent="0.2">
      <c r="B70" t="s">
        <v>79</v>
      </c>
    </row>
    <row r="71" spans="2:4" x14ac:dyDescent="0.2">
      <c r="B71" t="s">
        <v>80</v>
      </c>
    </row>
    <row r="72" spans="2:4" x14ac:dyDescent="0.2">
      <c r="B72" s="67" t="s">
        <v>81</v>
      </c>
    </row>
    <row r="73" spans="2:4" x14ac:dyDescent="0.2">
      <c r="B73" t="s">
        <v>82</v>
      </c>
    </row>
    <row r="74" spans="2:4" x14ac:dyDescent="0.2">
      <c r="B74" t="s">
        <v>83</v>
      </c>
    </row>
    <row r="76" spans="2:4" x14ac:dyDescent="0.2">
      <c r="B76" s="67" t="s">
        <v>84</v>
      </c>
    </row>
  </sheetData>
  <mergeCells count="2">
    <mergeCell ref="B1:G1"/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AC182-3582-0C42-B414-401182175F38}">
  <dimension ref="C1:F31"/>
  <sheetViews>
    <sheetView workbookViewId="0">
      <selection activeCell="C19" sqref="C19"/>
    </sheetView>
  </sheetViews>
  <sheetFormatPr baseColWidth="10" defaultColWidth="8.6640625" defaultRowHeight="16" x14ac:dyDescent="0.2"/>
  <cols>
    <col min="1" max="1" width="2.5" customWidth="1"/>
    <col min="2" max="2" width="4.5" customWidth="1"/>
    <col min="3" max="3" width="50.1640625" customWidth="1"/>
    <col min="4" max="4" width="10.5" bestFit="1" customWidth="1"/>
    <col min="5" max="5" width="2.5" customWidth="1"/>
    <col min="6" max="6" width="10.5" bestFit="1" customWidth="1"/>
  </cols>
  <sheetData>
    <row r="1" spans="3:6" x14ac:dyDescent="0.2">
      <c r="C1" s="15" t="s">
        <v>26</v>
      </c>
      <c r="D1" s="15"/>
      <c r="E1" s="15"/>
      <c r="F1" s="15"/>
    </row>
    <row r="2" spans="3:6" x14ac:dyDescent="0.2">
      <c r="C2" s="16"/>
      <c r="D2" s="68"/>
      <c r="E2" s="68"/>
      <c r="F2" s="68"/>
    </row>
    <row r="3" spans="3:6" x14ac:dyDescent="0.2">
      <c r="C3" s="15" t="s">
        <v>85</v>
      </c>
      <c r="D3" s="15"/>
      <c r="E3" s="15"/>
      <c r="F3" s="15"/>
    </row>
    <row r="4" spans="3:6" x14ac:dyDescent="0.2">
      <c r="C4" s="17"/>
    </row>
    <row r="5" spans="3:6" x14ac:dyDescent="0.2">
      <c r="D5" s="17" t="s">
        <v>28</v>
      </c>
      <c r="E5" s="69"/>
      <c r="F5" s="69" t="s">
        <v>29</v>
      </c>
    </row>
    <row r="6" spans="3:6" x14ac:dyDescent="0.2">
      <c r="D6" s="69" t="s">
        <v>1</v>
      </c>
      <c r="E6" s="69"/>
      <c r="F6" s="69" t="s">
        <v>1</v>
      </c>
    </row>
    <row r="7" spans="3:6" x14ac:dyDescent="0.2">
      <c r="D7" s="69"/>
      <c r="E7" s="69"/>
      <c r="F7" s="69"/>
    </row>
    <row r="8" spans="3:6" x14ac:dyDescent="0.2">
      <c r="C8" t="s">
        <v>86</v>
      </c>
      <c r="D8" s="42">
        <v>7370.78</v>
      </c>
      <c r="E8" s="42"/>
      <c r="F8" s="42">
        <v>7848.79</v>
      </c>
    </row>
    <row r="9" spans="3:6" x14ac:dyDescent="0.2">
      <c r="D9" s="42"/>
      <c r="E9" s="42"/>
      <c r="F9" s="42"/>
    </row>
    <row r="10" spans="3:6" x14ac:dyDescent="0.2">
      <c r="C10" t="s">
        <v>87</v>
      </c>
      <c r="D10" s="70">
        <v>11891.94</v>
      </c>
      <c r="E10" s="42"/>
      <c r="F10" s="70">
        <v>-478.01</v>
      </c>
    </row>
    <row r="11" spans="3:6" x14ac:dyDescent="0.2">
      <c r="C11" s="67"/>
      <c r="D11" s="42"/>
      <c r="E11" s="42"/>
      <c r="F11" s="42"/>
    </row>
    <row r="12" spans="3:6" ht="17" thickBot="1" x14ac:dyDescent="0.25">
      <c r="C12" t="s">
        <v>88</v>
      </c>
      <c r="D12" s="71">
        <f>SUM(D8:D10)</f>
        <v>19262.72</v>
      </c>
      <c r="E12" s="72"/>
      <c r="F12" s="71">
        <f>SUM(F8:F10)</f>
        <v>7370.78</v>
      </c>
    </row>
    <row r="13" spans="3:6" ht="17" thickTop="1" x14ac:dyDescent="0.2">
      <c r="D13" s="42"/>
      <c r="E13" s="42"/>
      <c r="F13" s="42"/>
    </row>
    <row r="14" spans="3:6" x14ac:dyDescent="0.2">
      <c r="D14" s="42"/>
      <c r="E14" s="42"/>
      <c r="F14" s="42"/>
    </row>
    <row r="15" spans="3:6" x14ac:dyDescent="0.2">
      <c r="C15" s="17" t="s">
        <v>89</v>
      </c>
      <c r="D15" s="42"/>
      <c r="E15" s="42"/>
      <c r="F15" s="42"/>
    </row>
    <row r="16" spans="3:6" x14ac:dyDescent="0.2">
      <c r="D16" s="42"/>
      <c r="E16" s="42"/>
      <c r="F16" s="42"/>
    </row>
    <row r="17" spans="3:6" x14ac:dyDescent="0.2">
      <c r="C17" t="s">
        <v>90</v>
      </c>
      <c r="D17" s="42">
        <v>3122.85</v>
      </c>
      <c r="E17" s="42"/>
      <c r="F17" s="42">
        <v>3122.54</v>
      </c>
    </row>
    <row r="18" spans="3:6" x14ac:dyDescent="0.2">
      <c r="D18" s="42"/>
      <c r="E18" s="42"/>
      <c r="F18" s="42"/>
    </row>
    <row r="19" spans="3:6" x14ac:dyDescent="0.2">
      <c r="C19" s="67" t="s">
        <v>91</v>
      </c>
      <c r="D19" s="42">
        <f>16163.45-339.09</f>
        <v>15824.36</v>
      </c>
      <c r="E19" s="42"/>
      <c r="F19" s="42">
        <v>4058.08</v>
      </c>
    </row>
    <row r="20" spans="3:6" x14ac:dyDescent="0.2">
      <c r="D20" s="42"/>
      <c r="E20" s="42"/>
      <c r="F20" s="42"/>
    </row>
    <row r="21" spans="3:6" x14ac:dyDescent="0.2">
      <c r="C21" t="s">
        <v>92</v>
      </c>
      <c r="D21" s="42">
        <v>315.51</v>
      </c>
      <c r="E21" s="42"/>
      <c r="F21" s="42">
        <v>190.16</v>
      </c>
    </row>
    <row r="22" spans="3:6" x14ac:dyDescent="0.2">
      <c r="D22" s="42"/>
      <c r="E22" s="42"/>
      <c r="F22" s="42"/>
    </row>
    <row r="23" spans="3:6" ht="17" thickBot="1" x14ac:dyDescent="0.25">
      <c r="D23" s="71">
        <f>SUM(D17:D22)</f>
        <v>19262.719999999998</v>
      </c>
      <c r="E23" s="42"/>
      <c r="F23" s="71">
        <f>SUM(F17:F22)</f>
        <v>7370.78</v>
      </c>
    </row>
    <row r="24" spans="3:6" ht="17" thickTop="1" x14ac:dyDescent="0.2">
      <c r="D24" s="42"/>
      <c r="E24" s="42"/>
      <c r="F24" s="42"/>
    </row>
    <row r="25" spans="3:6" x14ac:dyDescent="0.2">
      <c r="C25" s="73"/>
      <c r="D25" s="74"/>
      <c r="E25" s="42"/>
      <c r="F25" s="42"/>
    </row>
    <row r="26" spans="3:6" x14ac:dyDescent="0.2">
      <c r="C26" s="67" t="s">
        <v>78</v>
      </c>
      <c r="D26" s="42"/>
      <c r="E26" s="42"/>
      <c r="F26" s="42"/>
    </row>
    <row r="27" spans="3:6" x14ac:dyDescent="0.2">
      <c r="C27" t="s">
        <v>79</v>
      </c>
    </row>
    <row r="28" spans="3:6" x14ac:dyDescent="0.2">
      <c r="C28" s="67" t="s">
        <v>80</v>
      </c>
    </row>
    <row r="29" spans="3:6" x14ac:dyDescent="0.2">
      <c r="C29" s="67" t="s">
        <v>81</v>
      </c>
    </row>
    <row r="30" spans="3:6" x14ac:dyDescent="0.2">
      <c r="C30" t="s">
        <v>82</v>
      </c>
    </row>
    <row r="31" spans="3:6" x14ac:dyDescent="0.2">
      <c r="C31" t="s">
        <v>83</v>
      </c>
    </row>
  </sheetData>
  <mergeCells count="2">
    <mergeCell ref="C1:F1"/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Treasurer report</vt:lpstr>
      <vt:lpstr>income &amp; Expense</vt:lpstr>
      <vt:lpstr>Statement of Reserves</vt:lpstr>
      <vt:lpstr>'Treasurer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pope</dc:creator>
  <cp:lastModifiedBy>Clare pope</cp:lastModifiedBy>
  <cp:lastPrinted>2022-11-07T18:36:23Z</cp:lastPrinted>
  <dcterms:created xsi:type="dcterms:W3CDTF">2022-03-22T12:51:48Z</dcterms:created>
  <dcterms:modified xsi:type="dcterms:W3CDTF">2022-11-08T20:17:48Z</dcterms:modified>
</cp:coreProperties>
</file>